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Z:\Buhgal\PLAN\E-MAIL\СТАНДАРТЫ РАСКРЫТИЯ ИНФОРМАЦИИ\СТАНДАРТЫ коммун.услуги НА САЙТ НЕ УДАЛЯТЬ\Стандарты 2025\стандарты 2025 год по водоотведению\факт за 2025 год\"/>
    </mc:Choice>
  </mc:AlternateContent>
  <xr:revisionPtr revIDLastSave="0" documentId="13_ncr:1_{836F2B49-82FE-4519-8C34-0A3AE247FB3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definedNames>
    <definedName name="_xlnm.Print_Area" localSheetId="0">Лист1!$A$107:$D$122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47" i="1" l="1"/>
  <c r="D36" i="1"/>
  <c r="D35" i="1"/>
  <c r="D24" i="1"/>
  <c r="D31" i="1"/>
  <c r="D27" i="1"/>
  <c r="D33" i="1" l="1"/>
  <c r="D17" i="1" l="1"/>
  <c r="D40" i="1" l="1"/>
  <c r="D30" i="1" l="1"/>
  <c r="D21" i="1" l="1"/>
  <c r="D37" i="1" l="1"/>
  <c r="D108" i="1" l="1"/>
  <c r="D107" i="1" s="1"/>
  <c r="D53" i="1" l="1"/>
  <c r="D14" i="1" s="1"/>
  <c r="E14" i="1" l="1"/>
  <c r="D104" i="1"/>
  <c r="D44" i="1"/>
  <c r="D34" i="1" l="1"/>
  <c r="D113" i="1" l="1"/>
</calcChain>
</file>

<file path=xl/sharedStrings.xml><?xml version="1.0" encoding="utf-8"?>
<sst xmlns="http://schemas.openxmlformats.org/spreadsheetml/2006/main" count="304" uniqueCount="205">
  <si>
    <t>№ п\п</t>
  </si>
  <si>
    <t xml:space="preserve">Наименование параметра </t>
  </si>
  <si>
    <t>ед.изм.</t>
  </si>
  <si>
    <t>информация</t>
  </si>
  <si>
    <t>тыс.руб</t>
  </si>
  <si>
    <t>Себестоимость производимых товаров (оказываемых услуг ) по регулируемому виду деятельности всего:</t>
  </si>
  <si>
    <t xml:space="preserve"> 3.1</t>
  </si>
  <si>
    <t>руб</t>
  </si>
  <si>
    <t xml:space="preserve">Объем приобретаемой электрической энергии </t>
  </si>
  <si>
    <t>тыс.кВт.ч</t>
  </si>
  <si>
    <t>Расходы на хим.реагенты ,используемые в технологическом процессе</t>
  </si>
  <si>
    <t xml:space="preserve">Расходы на оплату труда и отчисления на социальные нужды  основного производственного персонала </t>
  </si>
  <si>
    <t>в т.ч расходы на оплату труда основного производственного персонала</t>
  </si>
  <si>
    <t xml:space="preserve">        отчисления на социальные нужды  основного производственного персонала </t>
  </si>
  <si>
    <t xml:space="preserve">        отчисления на социальные нужды  административно - управленческого персонала </t>
  </si>
  <si>
    <t>Расходы на аренду  имущества, используемого для осуществления регулируемого видв деятельности</t>
  </si>
  <si>
    <t>Общепроизводственные расходы всего:</t>
  </si>
  <si>
    <t>в т.ч расходы на текущий ремонт</t>
  </si>
  <si>
    <t xml:space="preserve">        расходы на капитальный ремонт</t>
  </si>
  <si>
    <t>Общехозяйственные расходы  всего:</t>
  </si>
  <si>
    <t>Расходы на услуги производственного характера ,оказываемые по договорам с организациями  на проведение регламентных работ в рамках технологического процесса</t>
  </si>
  <si>
    <t xml:space="preserve"> 4.1</t>
  </si>
  <si>
    <t>Размер расходования чистой прибыли на финансирование мероприятий ,предусмотренных инвестиционной программой регулируемой организации</t>
  </si>
  <si>
    <t xml:space="preserve"> изменение стоимости основных фондов за счет их ввода в эксплуатацию</t>
  </si>
  <si>
    <t xml:space="preserve"> изменение стоимости основных фондов за счет их вывода в эксплуатацию</t>
  </si>
  <si>
    <t xml:space="preserve">Валовая прибыль(убытки) от продажи товаров и услуг по регулируемому виду деятельности </t>
  </si>
  <si>
    <t>тыс.м3</t>
  </si>
  <si>
    <t>Объем воды , пропущенной через очистные сооружения</t>
  </si>
  <si>
    <t>Среднесписочная численность основного  производственного персонала</t>
  </si>
  <si>
    <t>чел.</t>
  </si>
  <si>
    <t>Форма 4</t>
  </si>
  <si>
    <t xml:space="preserve"> 2.1</t>
  </si>
  <si>
    <t xml:space="preserve"> 2.2</t>
  </si>
  <si>
    <t xml:space="preserve"> 2.2.1</t>
  </si>
  <si>
    <t>Средневзвешанная стоимость 1 кВт.ч</t>
  </si>
  <si>
    <t xml:space="preserve"> 2.2.2</t>
  </si>
  <si>
    <t xml:space="preserve"> 2.3</t>
  </si>
  <si>
    <t xml:space="preserve"> 2.4</t>
  </si>
  <si>
    <t xml:space="preserve"> 2.5</t>
  </si>
  <si>
    <t xml:space="preserve"> 2.5.1</t>
  </si>
  <si>
    <t xml:space="preserve"> 2.5.2</t>
  </si>
  <si>
    <t xml:space="preserve"> 2.6</t>
  </si>
  <si>
    <t>Расходы на амортизацию основных производственных средств и нематериальных активов</t>
  </si>
  <si>
    <t xml:space="preserve"> 2.7</t>
  </si>
  <si>
    <t xml:space="preserve"> 2.8</t>
  </si>
  <si>
    <t xml:space="preserve"> 2.8.1</t>
  </si>
  <si>
    <t xml:space="preserve"> 2.8.2</t>
  </si>
  <si>
    <t xml:space="preserve"> 2.9</t>
  </si>
  <si>
    <t xml:space="preserve"> 2.9.1</t>
  </si>
  <si>
    <t xml:space="preserve"> 2.9.2</t>
  </si>
  <si>
    <t xml:space="preserve"> 2.10</t>
  </si>
  <si>
    <t xml:space="preserve">Расходы на капитальный и текущий ремонт  основных  средств </t>
  </si>
  <si>
    <t xml:space="preserve"> 2.11</t>
  </si>
  <si>
    <t xml:space="preserve"> 2.12</t>
  </si>
  <si>
    <t>Чистая прибыль , полученная от регулируемого вида деятельности</t>
  </si>
  <si>
    <t xml:space="preserve"> 4.1.1</t>
  </si>
  <si>
    <t xml:space="preserve"> 4.1.2</t>
  </si>
  <si>
    <t xml:space="preserve">Годовая бухгалтерская отчетность </t>
  </si>
  <si>
    <t>Выручка от регулируемой деятельности  ( водоотведение)</t>
  </si>
  <si>
    <t>Расходы на оплату услуг по приему ,транспортировке и очистке сточных вод другими организациями</t>
  </si>
  <si>
    <t xml:space="preserve">Расходы на приобретаемую электрическую энергию (мощность), используемую в технологическом процессе </t>
  </si>
  <si>
    <t xml:space="preserve"> 2.6.1</t>
  </si>
  <si>
    <t xml:space="preserve"> 2.6.2</t>
  </si>
  <si>
    <t>расходы на амортизацию основных средств</t>
  </si>
  <si>
    <t>расходы на амортизацию  нематериальных активов</t>
  </si>
  <si>
    <t xml:space="preserve">Прочие расходы ,которые подлежат отнесению к регулируемому виду деятельности в соответствии с основами ценообразования в сфере водоотведения </t>
  </si>
  <si>
    <t>Сведения об изменении стоимости основных фондов (в том числе за счет их ввода в эксплуатацию(вывода из эксплуатации)</t>
  </si>
  <si>
    <t>изменение стоимости основных фондов за счет их ввода в эксплуатацию( вывода из эксплуатации)</t>
  </si>
  <si>
    <t xml:space="preserve"> 4.1.3</t>
  </si>
  <si>
    <t xml:space="preserve"> изменение стоимости  основных фондов за счет их  переоценки </t>
  </si>
  <si>
    <t>Объем сточных вод,принятых от потребителей</t>
  </si>
  <si>
    <t xml:space="preserve">Объем сточных вод,принятых от  других регулируемых оргаизаций,осуществляющих водоотедение  или очистку сточных вод </t>
  </si>
  <si>
    <t xml:space="preserve"> в т.ч расходы на оплату труда  административно - управленческого персонала</t>
  </si>
  <si>
    <t xml:space="preserve">Расходы на оплату труда и отчисления на социальные нужды   административно - управленческого персонала </t>
  </si>
  <si>
    <t xml:space="preserve">транспортные расходы </t>
  </si>
  <si>
    <t xml:space="preserve">расходы аварийно - диспетчерские услуги </t>
  </si>
  <si>
    <t>контроль качества   воды</t>
  </si>
  <si>
    <t>расходы на мед.осмотр</t>
  </si>
  <si>
    <t>расходы на спец.мыло</t>
  </si>
  <si>
    <t xml:space="preserve">расходы на спец.рукавицы </t>
  </si>
  <si>
    <t>расходы на спец.одежду</t>
  </si>
  <si>
    <t xml:space="preserve">расходы на полотенечную ткань </t>
  </si>
  <si>
    <t>расходы на крема , прочие средства защиты</t>
  </si>
  <si>
    <t>расходы на огнетушители</t>
  </si>
  <si>
    <t xml:space="preserve">расходы на бланки по ТБ </t>
  </si>
  <si>
    <t xml:space="preserve">расходы на журналы по ТБ </t>
  </si>
  <si>
    <t xml:space="preserve">расходы на компенсацию за молоко </t>
  </si>
  <si>
    <t xml:space="preserve">расходы на отопление производственных помещений </t>
  </si>
  <si>
    <t>расходы на эл.энергию  (освещение производственных помещений)</t>
  </si>
  <si>
    <t>расходы на питьевую воду ( бытовые нужды)</t>
  </si>
  <si>
    <t>расходы на горячую  воду ( бытовые нужды)</t>
  </si>
  <si>
    <t>расходы на водоотведение  ( бытовые нужды)</t>
  </si>
  <si>
    <t>выплаты соц.характера ( оплата дороги иждевенцам)</t>
  </si>
  <si>
    <t xml:space="preserve">расходы на инвентарь </t>
  </si>
  <si>
    <t xml:space="preserve">расходы на дератизацию , дезинсекцию помещения </t>
  </si>
  <si>
    <t xml:space="preserve">расходы на подготовку кадров (обучение по ТБ) </t>
  </si>
  <si>
    <t>расходы на поверку средств измерений</t>
  </si>
  <si>
    <t xml:space="preserve">услуги регионального оператора по обращению с ТКО </t>
  </si>
  <si>
    <t>расходы на уборку помещений</t>
  </si>
  <si>
    <t xml:space="preserve">расходы на  обслуживание пожарной сигнализации </t>
  </si>
  <si>
    <t>услуги по обращению с осадком сточных вод</t>
  </si>
  <si>
    <t>плата за негативное воздействие на окружающую среду</t>
  </si>
  <si>
    <t>расходы на аптечки</t>
  </si>
  <si>
    <t>расходы на знаки безопасности</t>
  </si>
  <si>
    <t>противопожарные средства</t>
  </si>
  <si>
    <t>управление рисками</t>
  </si>
  <si>
    <t>производственный контроль</t>
  </si>
  <si>
    <t>расходы на ремонт оборудования</t>
  </si>
  <si>
    <t>стирка спец.одежды ( порошок)</t>
  </si>
  <si>
    <t>материалы на содержание производственных помещений</t>
  </si>
  <si>
    <t>поверка эл.перчаток и эл.инструментов</t>
  </si>
  <si>
    <t>гидрометеоргическая  информация ( измерение температуры в р.Енисей</t>
  </si>
  <si>
    <t>морфометрические наблюдения на р.Енисей</t>
  </si>
  <si>
    <t>расходы на  обслуживание вневедомственной охраны</t>
  </si>
  <si>
    <t xml:space="preserve">имущество переданное в эксплуатацию </t>
  </si>
  <si>
    <t>Газ</t>
  </si>
  <si>
    <t>ГСМ на работу оборудования</t>
  </si>
  <si>
    <t>ремонт электродвигателя</t>
  </si>
  <si>
    <t xml:space="preserve"> 2.7.1</t>
  </si>
  <si>
    <t xml:space="preserve"> 2.7.2</t>
  </si>
  <si>
    <t>водоотведение</t>
  </si>
  <si>
    <t>холодная вода</t>
  </si>
  <si>
    <t>расход</t>
  </si>
  <si>
    <t>кг</t>
  </si>
  <si>
    <t>удельная норма расхода</t>
  </si>
  <si>
    <t>кг/тыс,м3</t>
  </si>
  <si>
    <t>объем воды/сточных вод для расчета</t>
  </si>
  <si>
    <t>цена за единицу</t>
  </si>
  <si>
    <t>руб./кг</t>
  </si>
  <si>
    <t>суммарные затраты</t>
  </si>
  <si>
    <t>тыс.руб.</t>
  </si>
  <si>
    <t xml:space="preserve"> 2.5.1.1</t>
  </si>
  <si>
    <t xml:space="preserve"> 2.5.1.2</t>
  </si>
  <si>
    <t xml:space="preserve"> 2.5.1.3</t>
  </si>
  <si>
    <t xml:space="preserve"> 2.5.1.4</t>
  </si>
  <si>
    <t xml:space="preserve"> 2.5.1.5</t>
  </si>
  <si>
    <t xml:space="preserve"> 2.5.2.1</t>
  </si>
  <si>
    <t xml:space="preserve"> 2.5.2.2</t>
  </si>
  <si>
    <t xml:space="preserve"> 2.5.2.3</t>
  </si>
  <si>
    <t xml:space="preserve"> 2.5.2.4</t>
  </si>
  <si>
    <t xml:space="preserve"> 2.5.2.5</t>
  </si>
  <si>
    <r>
      <t xml:space="preserve">реагент - </t>
    </r>
    <r>
      <rPr>
        <sz val="11"/>
        <color rgb="FF0070C0"/>
        <rFont val="Calibri"/>
        <family val="2"/>
        <charset val="204"/>
        <scheme val="minor"/>
      </rPr>
      <t>гипохлорит натрия</t>
    </r>
  </si>
  <si>
    <r>
      <t>реагент -</t>
    </r>
    <r>
      <rPr>
        <sz val="11"/>
        <color rgb="FF0070C0"/>
        <rFont val="Calibri"/>
        <family val="2"/>
        <charset val="204"/>
        <scheme val="minor"/>
      </rPr>
      <t xml:space="preserve"> соль</t>
    </r>
  </si>
  <si>
    <t>расчет СИЗ (разработка документации)</t>
  </si>
  <si>
    <t>спец.оценка условий труда</t>
  </si>
  <si>
    <t>материалы на хим.реагенты</t>
  </si>
  <si>
    <t>Примечание: Стоимость основных фондов при переводе в малоценное оборудование уменьшилась на 2584,5тыс.руб.</t>
  </si>
  <si>
    <t>Инфрмация об основных показателях финансово-хозяйственной деятельности  АО "Таймырбыт" в части воодотведения  за 2025год</t>
  </si>
  <si>
    <t>Налог на имущество</t>
  </si>
  <si>
    <t xml:space="preserve"> 2.13</t>
  </si>
  <si>
    <t>разработка мероприятий при неблагоприятных метеоусловиях</t>
  </si>
  <si>
    <t>сдана 31.03.2026г</t>
  </si>
  <si>
    <t xml:space="preserve"> 2.10.1</t>
  </si>
  <si>
    <t xml:space="preserve"> 2.10.2</t>
  </si>
  <si>
    <t xml:space="preserve"> 2.14</t>
  </si>
  <si>
    <t xml:space="preserve"> 2.14.1</t>
  </si>
  <si>
    <t xml:space="preserve"> 2.14.2</t>
  </si>
  <si>
    <t xml:space="preserve"> 2.14.3</t>
  </si>
  <si>
    <t xml:space="preserve"> 2.14.4</t>
  </si>
  <si>
    <t xml:space="preserve"> 2.14.5</t>
  </si>
  <si>
    <t xml:space="preserve"> 2.14.6</t>
  </si>
  <si>
    <t xml:space="preserve"> 2.14.7</t>
  </si>
  <si>
    <t xml:space="preserve"> 2.14.8</t>
  </si>
  <si>
    <t xml:space="preserve"> 2.14.9</t>
  </si>
  <si>
    <t xml:space="preserve"> 2.14.10</t>
  </si>
  <si>
    <t xml:space="preserve"> 2.14.11</t>
  </si>
  <si>
    <t xml:space="preserve"> 2.14.12</t>
  </si>
  <si>
    <t xml:space="preserve"> 2.14.13</t>
  </si>
  <si>
    <t xml:space="preserve"> 2.14.14</t>
  </si>
  <si>
    <t xml:space="preserve"> 2.14.15</t>
  </si>
  <si>
    <t xml:space="preserve"> 2.14.16</t>
  </si>
  <si>
    <t xml:space="preserve"> 2.14.17</t>
  </si>
  <si>
    <t xml:space="preserve"> 2.14.18</t>
  </si>
  <si>
    <t xml:space="preserve"> 2.14.19</t>
  </si>
  <si>
    <t xml:space="preserve"> 2.14.20</t>
  </si>
  <si>
    <t xml:space="preserve"> 2.14.21</t>
  </si>
  <si>
    <t xml:space="preserve"> 2.14.22</t>
  </si>
  <si>
    <t xml:space="preserve"> 2.14.23</t>
  </si>
  <si>
    <t xml:space="preserve"> 2.14.24</t>
  </si>
  <si>
    <t xml:space="preserve"> 2.14.25</t>
  </si>
  <si>
    <t xml:space="preserve"> 2.14.26</t>
  </si>
  <si>
    <t xml:space="preserve"> 2.14.27</t>
  </si>
  <si>
    <t xml:space="preserve"> 2.14.28</t>
  </si>
  <si>
    <t xml:space="preserve"> 2.14.29</t>
  </si>
  <si>
    <t xml:space="preserve"> 2.14.30</t>
  </si>
  <si>
    <t xml:space="preserve"> 2.14.31</t>
  </si>
  <si>
    <t xml:space="preserve"> 2.14.32</t>
  </si>
  <si>
    <t xml:space="preserve"> 2.14.33</t>
  </si>
  <si>
    <t xml:space="preserve"> 2.14.34</t>
  </si>
  <si>
    <t xml:space="preserve"> 2.14.35</t>
  </si>
  <si>
    <t xml:space="preserve"> 2.14.36</t>
  </si>
  <si>
    <t xml:space="preserve"> 2.14.37</t>
  </si>
  <si>
    <t xml:space="preserve"> 2.14.38</t>
  </si>
  <si>
    <t xml:space="preserve"> 2.14.39</t>
  </si>
  <si>
    <t xml:space="preserve"> 2.14.40</t>
  </si>
  <si>
    <t xml:space="preserve"> 2.14.41</t>
  </si>
  <si>
    <t xml:space="preserve"> 2.14.42</t>
  </si>
  <si>
    <t xml:space="preserve"> 2.14.43</t>
  </si>
  <si>
    <t xml:space="preserve"> 2.14.44</t>
  </si>
  <si>
    <t xml:space="preserve"> 2.14.45</t>
  </si>
  <si>
    <t xml:space="preserve"> 2.14.46</t>
  </si>
  <si>
    <t xml:space="preserve"> 2.14.47</t>
  </si>
  <si>
    <t xml:space="preserve"> 2.14.48</t>
  </si>
  <si>
    <t xml:space="preserve"> 2.14.49</t>
  </si>
  <si>
    <t>расходы на мероприятия по энергосбережению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</si>
</sst>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0.000"/>
    <numFmt numFmtId="165" formatCode="#,##0.0000"/>
    <numFmt numFmtId="166" formatCode="#,##0.000"/>
    <numFmt numFmtId="167" formatCode="#,##0.0"/>
    <numFmt numFmtId="168" formatCode="_-* #,##0.0000\ _₽_-;\-* #,##0.0000\ _₽_-;_-* &quot;-&quot;??\ _₽_-;_-@_-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i/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0" fillId="0" borderId="2" xfId="0" applyBorder="1"/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0" fillId="0" borderId="8" xfId="0" applyBorder="1"/>
    <xf numFmtId="0" fontId="0" fillId="0" borderId="8" xfId="0" applyFill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4" fontId="0" fillId="0" borderId="0" xfId="0" applyNumberFormat="1"/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vertical="center" wrapText="1"/>
    </xf>
    <xf numFmtId="16" fontId="2" fillId="0" borderId="8" xfId="0" applyNumberFormat="1" applyFont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4" fontId="0" fillId="0" borderId="8" xfId="0" applyNumberForma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2" fontId="0" fillId="0" borderId="8" xfId="0" applyNumberFormat="1" applyFill="1" applyBorder="1"/>
    <xf numFmtId="2" fontId="0" fillId="0" borderId="8" xfId="0" applyNumberFormat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wrapText="1"/>
    </xf>
    <xf numFmtId="164" fontId="0" fillId="0" borderId="8" xfId="0" applyNumberFormat="1" applyFill="1" applyBorder="1"/>
    <xf numFmtId="0" fontId="2" fillId="0" borderId="8" xfId="0" applyFont="1" applyFill="1" applyBorder="1" applyAlignment="1">
      <alignment horizontal="center"/>
    </xf>
    <xf numFmtId="165" fontId="0" fillId="0" borderId="8" xfId="0" applyNumberFormat="1" applyBorder="1"/>
    <xf numFmtId="0" fontId="0" fillId="0" borderId="9" xfId="0" applyBorder="1" applyAlignment="1">
      <alignment horizontal="center"/>
    </xf>
    <xf numFmtId="0" fontId="2" fillId="0" borderId="9" xfId="0" applyFont="1" applyBorder="1"/>
    <xf numFmtId="4" fontId="0" fillId="0" borderId="0" xfId="0" applyNumberFormat="1" applyBorder="1"/>
    <xf numFmtId="0" fontId="0" fillId="0" borderId="0" xfId="0" applyBorder="1"/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Fill="1" applyBorder="1"/>
    <xf numFmtId="0" fontId="4" fillId="0" borderId="8" xfId="0" applyFont="1" applyBorder="1" applyAlignment="1">
      <alignment wrapText="1"/>
    </xf>
    <xf numFmtId="0" fontId="4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0" fontId="3" fillId="0" borderId="8" xfId="0" applyFont="1" applyBorder="1" applyAlignment="1">
      <alignment wrapText="1"/>
    </xf>
    <xf numFmtId="0" fontId="0" fillId="0" borderId="0" xfId="0" applyFill="1"/>
    <xf numFmtId="43" fontId="0" fillId="0" borderId="8" xfId="1" applyFont="1" applyBorder="1"/>
    <xf numFmtId="4" fontId="1" fillId="0" borderId="0" xfId="0" applyNumberFormat="1" applyFont="1" applyBorder="1"/>
    <xf numFmtId="43" fontId="0" fillId="0" borderId="8" xfId="1" applyFont="1" applyFill="1" applyBorder="1"/>
    <xf numFmtId="43" fontId="1" fillId="0" borderId="8" xfId="1" applyFont="1" applyBorder="1"/>
    <xf numFmtId="43" fontId="7" fillId="0" borderId="8" xfId="1" applyFont="1" applyFill="1" applyBorder="1"/>
    <xf numFmtId="43" fontId="5" fillId="0" borderId="8" xfId="1" applyFont="1" applyBorder="1"/>
    <xf numFmtId="164" fontId="9" fillId="0" borderId="8" xfId="0" applyNumberFormat="1" applyFont="1" applyFill="1" applyBorder="1"/>
    <xf numFmtId="0" fontId="9" fillId="0" borderId="0" xfId="0" applyFont="1"/>
    <xf numFmtId="0" fontId="9" fillId="0" borderId="8" xfId="0" applyFont="1" applyBorder="1"/>
    <xf numFmtId="167" fontId="0" fillId="0" borderId="0" xfId="0" applyNumberFormat="1"/>
    <xf numFmtId="166" fontId="0" fillId="0" borderId="8" xfId="0" applyNumberFormat="1" applyFill="1" applyBorder="1"/>
    <xf numFmtId="0" fontId="2" fillId="0" borderId="0" xfId="0" applyFont="1" applyFill="1" applyBorder="1"/>
    <xf numFmtId="168" fontId="0" fillId="0" borderId="8" xfId="1" applyNumberFormat="1" applyFont="1" applyFill="1" applyBorder="1"/>
    <xf numFmtId="43" fontId="9" fillId="0" borderId="8" xfId="1" applyFont="1" applyFill="1" applyBorder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2"/>
  <sheetViews>
    <sheetView tabSelected="1" workbookViewId="0">
      <pane ySplit="10" topLeftCell="A11" activePane="bottomLeft" state="frozen"/>
      <selection pane="bottomLeft" activeCell="G14" sqref="G14"/>
    </sheetView>
  </sheetViews>
  <sheetFormatPr defaultRowHeight="15" x14ac:dyDescent="0.25"/>
  <cols>
    <col min="2" max="2" width="94.28515625" customWidth="1"/>
    <col min="3" max="3" width="13.140625" customWidth="1"/>
    <col min="4" max="4" width="21.42578125" customWidth="1"/>
    <col min="5" max="5" width="10" bestFit="1" customWidth="1"/>
    <col min="6" max="6" width="9.7109375" bestFit="1" customWidth="1"/>
    <col min="7" max="7" width="35.5703125" customWidth="1"/>
    <col min="258" max="258" width="94.28515625" customWidth="1"/>
    <col min="259" max="259" width="13.140625" customWidth="1"/>
    <col min="260" max="260" width="13.28515625" customWidth="1"/>
    <col min="514" max="514" width="94.28515625" customWidth="1"/>
    <col min="515" max="515" width="13.140625" customWidth="1"/>
    <col min="516" max="516" width="13.28515625" customWidth="1"/>
    <col min="770" max="770" width="94.28515625" customWidth="1"/>
    <col min="771" max="771" width="13.140625" customWidth="1"/>
    <col min="772" max="772" width="13.28515625" customWidth="1"/>
    <col min="1026" max="1026" width="94.28515625" customWidth="1"/>
    <col min="1027" max="1027" width="13.140625" customWidth="1"/>
    <col min="1028" max="1028" width="13.28515625" customWidth="1"/>
    <col min="1282" max="1282" width="94.28515625" customWidth="1"/>
    <col min="1283" max="1283" width="13.140625" customWidth="1"/>
    <col min="1284" max="1284" width="13.28515625" customWidth="1"/>
    <col min="1538" max="1538" width="94.28515625" customWidth="1"/>
    <col min="1539" max="1539" width="13.140625" customWidth="1"/>
    <col min="1540" max="1540" width="13.28515625" customWidth="1"/>
    <col min="1794" max="1794" width="94.28515625" customWidth="1"/>
    <col min="1795" max="1795" width="13.140625" customWidth="1"/>
    <col min="1796" max="1796" width="13.28515625" customWidth="1"/>
    <col min="2050" max="2050" width="94.28515625" customWidth="1"/>
    <col min="2051" max="2051" width="13.140625" customWidth="1"/>
    <col min="2052" max="2052" width="13.28515625" customWidth="1"/>
    <col min="2306" max="2306" width="94.28515625" customWidth="1"/>
    <col min="2307" max="2307" width="13.140625" customWidth="1"/>
    <col min="2308" max="2308" width="13.28515625" customWidth="1"/>
    <col min="2562" max="2562" width="94.28515625" customWidth="1"/>
    <col min="2563" max="2563" width="13.140625" customWidth="1"/>
    <col min="2564" max="2564" width="13.28515625" customWidth="1"/>
    <col min="2818" max="2818" width="94.28515625" customWidth="1"/>
    <col min="2819" max="2819" width="13.140625" customWidth="1"/>
    <col min="2820" max="2820" width="13.28515625" customWidth="1"/>
    <col min="3074" max="3074" width="94.28515625" customWidth="1"/>
    <col min="3075" max="3075" width="13.140625" customWidth="1"/>
    <col min="3076" max="3076" width="13.28515625" customWidth="1"/>
    <col min="3330" max="3330" width="94.28515625" customWidth="1"/>
    <col min="3331" max="3331" width="13.140625" customWidth="1"/>
    <col min="3332" max="3332" width="13.28515625" customWidth="1"/>
    <col min="3586" max="3586" width="94.28515625" customWidth="1"/>
    <col min="3587" max="3587" width="13.140625" customWidth="1"/>
    <col min="3588" max="3588" width="13.28515625" customWidth="1"/>
    <col min="3842" max="3842" width="94.28515625" customWidth="1"/>
    <col min="3843" max="3843" width="13.140625" customWidth="1"/>
    <col min="3844" max="3844" width="13.28515625" customWidth="1"/>
    <col min="4098" max="4098" width="94.28515625" customWidth="1"/>
    <col min="4099" max="4099" width="13.140625" customWidth="1"/>
    <col min="4100" max="4100" width="13.28515625" customWidth="1"/>
    <col min="4354" max="4354" width="94.28515625" customWidth="1"/>
    <col min="4355" max="4355" width="13.140625" customWidth="1"/>
    <col min="4356" max="4356" width="13.28515625" customWidth="1"/>
    <col min="4610" max="4610" width="94.28515625" customWidth="1"/>
    <col min="4611" max="4611" width="13.140625" customWidth="1"/>
    <col min="4612" max="4612" width="13.28515625" customWidth="1"/>
    <col min="4866" max="4866" width="94.28515625" customWidth="1"/>
    <col min="4867" max="4867" width="13.140625" customWidth="1"/>
    <col min="4868" max="4868" width="13.28515625" customWidth="1"/>
    <col min="5122" max="5122" width="94.28515625" customWidth="1"/>
    <col min="5123" max="5123" width="13.140625" customWidth="1"/>
    <col min="5124" max="5124" width="13.28515625" customWidth="1"/>
    <col min="5378" max="5378" width="94.28515625" customWidth="1"/>
    <col min="5379" max="5379" width="13.140625" customWidth="1"/>
    <col min="5380" max="5380" width="13.28515625" customWidth="1"/>
    <col min="5634" max="5634" width="94.28515625" customWidth="1"/>
    <col min="5635" max="5635" width="13.140625" customWidth="1"/>
    <col min="5636" max="5636" width="13.28515625" customWidth="1"/>
    <col min="5890" max="5890" width="94.28515625" customWidth="1"/>
    <col min="5891" max="5891" width="13.140625" customWidth="1"/>
    <col min="5892" max="5892" width="13.28515625" customWidth="1"/>
    <col min="6146" max="6146" width="94.28515625" customWidth="1"/>
    <col min="6147" max="6147" width="13.140625" customWidth="1"/>
    <col min="6148" max="6148" width="13.28515625" customWidth="1"/>
    <col min="6402" max="6402" width="94.28515625" customWidth="1"/>
    <col min="6403" max="6403" width="13.140625" customWidth="1"/>
    <col min="6404" max="6404" width="13.28515625" customWidth="1"/>
    <col min="6658" max="6658" width="94.28515625" customWidth="1"/>
    <col min="6659" max="6659" width="13.140625" customWidth="1"/>
    <col min="6660" max="6660" width="13.28515625" customWidth="1"/>
    <col min="6914" max="6914" width="94.28515625" customWidth="1"/>
    <col min="6915" max="6915" width="13.140625" customWidth="1"/>
    <col min="6916" max="6916" width="13.28515625" customWidth="1"/>
    <col min="7170" max="7170" width="94.28515625" customWidth="1"/>
    <col min="7171" max="7171" width="13.140625" customWidth="1"/>
    <col min="7172" max="7172" width="13.28515625" customWidth="1"/>
    <col min="7426" max="7426" width="94.28515625" customWidth="1"/>
    <col min="7427" max="7427" width="13.140625" customWidth="1"/>
    <col min="7428" max="7428" width="13.28515625" customWidth="1"/>
    <col min="7682" max="7682" width="94.28515625" customWidth="1"/>
    <col min="7683" max="7683" width="13.140625" customWidth="1"/>
    <col min="7684" max="7684" width="13.28515625" customWidth="1"/>
    <col min="7938" max="7938" width="94.28515625" customWidth="1"/>
    <col min="7939" max="7939" width="13.140625" customWidth="1"/>
    <col min="7940" max="7940" width="13.28515625" customWidth="1"/>
    <col min="8194" max="8194" width="94.28515625" customWidth="1"/>
    <col min="8195" max="8195" width="13.140625" customWidth="1"/>
    <col min="8196" max="8196" width="13.28515625" customWidth="1"/>
    <col min="8450" max="8450" width="94.28515625" customWidth="1"/>
    <col min="8451" max="8451" width="13.140625" customWidth="1"/>
    <col min="8452" max="8452" width="13.28515625" customWidth="1"/>
    <col min="8706" max="8706" width="94.28515625" customWidth="1"/>
    <col min="8707" max="8707" width="13.140625" customWidth="1"/>
    <col min="8708" max="8708" width="13.28515625" customWidth="1"/>
    <col min="8962" max="8962" width="94.28515625" customWidth="1"/>
    <col min="8963" max="8963" width="13.140625" customWidth="1"/>
    <col min="8964" max="8964" width="13.28515625" customWidth="1"/>
    <col min="9218" max="9218" width="94.28515625" customWidth="1"/>
    <col min="9219" max="9219" width="13.140625" customWidth="1"/>
    <col min="9220" max="9220" width="13.28515625" customWidth="1"/>
    <col min="9474" max="9474" width="94.28515625" customWidth="1"/>
    <col min="9475" max="9475" width="13.140625" customWidth="1"/>
    <col min="9476" max="9476" width="13.28515625" customWidth="1"/>
    <col min="9730" max="9730" width="94.28515625" customWidth="1"/>
    <col min="9731" max="9731" width="13.140625" customWidth="1"/>
    <col min="9732" max="9732" width="13.28515625" customWidth="1"/>
    <col min="9986" max="9986" width="94.28515625" customWidth="1"/>
    <col min="9987" max="9987" width="13.140625" customWidth="1"/>
    <col min="9988" max="9988" width="13.28515625" customWidth="1"/>
    <col min="10242" max="10242" width="94.28515625" customWidth="1"/>
    <col min="10243" max="10243" width="13.140625" customWidth="1"/>
    <col min="10244" max="10244" width="13.28515625" customWidth="1"/>
    <col min="10498" max="10498" width="94.28515625" customWidth="1"/>
    <col min="10499" max="10499" width="13.140625" customWidth="1"/>
    <col min="10500" max="10500" width="13.28515625" customWidth="1"/>
    <col min="10754" max="10754" width="94.28515625" customWidth="1"/>
    <col min="10755" max="10755" width="13.140625" customWidth="1"/>
    <col min="10756" max="10756" width="13.28515625" customWidth="1"/>
    <col min="11010" max="11010" width="94.28515625" customWidth="1"/>
    <col min="11011" max="11011" width="13.140625" customWidth="1"/>
    <col min="11012" max="11012" width="13.28515625" customWidth="1"/>
    <col min="11266" max="11266" width="94.28515625" customWidth="1"/>
    <col min="11267" max="11267" width="13.140625" customWidth="1"/>
    <col min="11268" max="11268" width="13.28515625" customWidth="1"/>
    <col min="11522" max="11522" width="94.28515625" customWidth="1"/>
    <col min="11523" max="11523" width="13.140625" customWidth="1"/>
    <col min="11524" max="11524" width="13.28515625" customWidth="1"/>
    <col min="11778" max="11778" width="94.28515625" customWidth="1"/>
    <col min="11779" max="11779" width="13.140625" customWidth="1"/>
    <col min="11780" max="11780" width="13.28515625" customWidth="1"/>
    <col min="12034" max="12034" width="94.28515625" customWidth="1"/>
    <col min="12035" max="12035" width="13.140625" customWidth="1"/>
    <col min="12036" max="12036" width="13.28515625" customWidth="1"/>
    <col min="12290" max="12290" width="94.28515625" customWidth="1"/>
    <col min="12291" max="12291" width="13.140625" customWidth="1"/>
    <col min="12292" max="12292" width="13.28515625" customWidth="1"/>
    <col min="12546" max="12546" width="94.28515625" customWidth="1"/>
    <col min="12547" max="12547" width="13.140625" customWidth="1"/>
    <col min="12548" max="12548" width="13.28515625" customWidth="1"/>
    <col min="12802" max="12802" width="94.28515625" customWidth="1"/>
    <col min="12803" max="12803" width="13.140625" customWidth="1"/>
    <col min="12804" max="12804" width="13.28515625" customWidth="1"/>
    <col min="13058" max="13058" width="94.28515625" customWidth="1"/>
    <col min="13059" max="13059" width="13.140625" customWidth="1"/>
    <col min="13060" max="13060" width="13.28515625" customWidth="1"/>
    <col min="13314" max="13314" width="94.28515625" customWidth="1"/>
    <col min="13315" max="13315" width="13.140625" customWidth="1"/>
    <col min="13316" max="13316" width="13.28515625" customWidth="1"/>
    <col min="13570" max="13570" width="94.28515625" customWidth="1"/>
    <col min="13571" max="13571" width="13.140625" customWidth="1"/>
    <col min="13572" max="13572" width="13.28515625" customWidth="1"/>
    <col min="13826" max="13826" width="94.28515625" customWidth="1"/>
    <col min="13827" max="13827" width="13.140625" customWidth="1"/>
    <col min="13828" max="13828" width="13.28515625" customWidth="1"/>
    <col min="14082" max="14082" width="94.28515625" customWidth="1"/>
    <col min="14083" max="14083" width="13.140625" customWidth="1"/>
    <col min="14084" max="14084" width="13.28515625" customWidth="1"/>
    <col min="14338" max="14338" width="94.28515625" customWidth="1"/>
    <col min="14339" max="14339" width="13.140625" customWidth="1"/>
    <col min="14340" max="14340" width="13.28515625" customWidth="1"/>
    <col min="14594" max="14594" width="94.28515625" customWidth="1"/>
    <col min="14595" max="14595" width="13.140625" customWidth="1"/>
    <col min="14596" max="14596" width="13.28515625" customWidth="1"/>
    <col min="14850" max="14850" width="94.28515625" customWidth="1"/>
    <col min="14851" max="14851" width="13.140625" customWidth="1"/>
    <col min="14852" max="14852" width="13.28515625" customWidth="1"/>
    <col min="15106" max="15106" width="94.28515625" customWidth="1"/>
    <col min="15107" max="15107" width="13.140625" customWidth="1"/>
    <col min="15108" max="15108" width="13.28515625" customWidth="1"/>
    <col min="15362" max="15362" width="94.28515625" customWidth="1"/>
    <col min="15363" max="15363" width="13.140625" customWidth="1"/>
    <col min="15364" max="15364" width="13.28515625" customWidth="1"/>
    <col min="15618" max="15618" width="94.28515625" customWidth="1"/>
    <col min="15619" max="15619" width="13.140625" customWidth="1"/>
    <col min="15620" max="15620" width="13.28515625" customWidth="1"/>
    <col min="15874" max="15874" width="94.28515625" customWidth="1"/>
    <col min="15875" max="15875" width="13.140625" customWidth="1"/>
    <col min="15876" max="15876" width="13.28515625" customWidth="1"/>
    <col min="16130" max="16130" width="94.28515625" customWidth="1"/>
    <col min="16131" max="16131" width="13.140625" customWidth="1"/>
    <col min="16132" max="16132" width="13.28515625" customWidth="1"/>
  </cols>
  <sheetData>
    <row r="1" spans="1:8" x14ac:dyDescent="0.25">
      <c r="C1" s="1" t="s">
        <v>30</v>
      </c>
    </row>
    <row r="2" spans="1:8" x14ac:dyDescent="0.25">
      <c r="C2" s="1"/>
    </row>
    <row r="3" spans="1:8" x14ac:dyDescent="0.25">
      <c r="C3" s="1"/>
    </row>
    <row r="4" spans="1:8" x14ac:dyDescent="0.25">
      <c r="A4" s="54" t="s">
        <v>147</v>
      </c>
      <c r="B4" s="54"/>
      <c r="C4" s="54"/>
      <c r="D4" s="54"/>
    </row>
    <row r="5" spans="1:8" x14ac:dyDescent="0.25">
      <c r="A5" s="54"/>
      <c r="B5" s="54"/>
      <c r="C5" s="54"/>
      <c r="D5" s="54"/>
    </row>
    <row r="7" spans="1:8" x14ac:dyDescent="0.25">
      <c r="A7" s="55" t="s">
        <v>0</v>
      </c>
      <c r="B7" s="58" t="s">
        <v>1</v>
      </c>
      <c r="C7" s="59" t="s">
        <v>2</v>
      </c>
      <c r="D7" s="58" t="s">
        <v>3</v>
      </c>
    </row>
    <row r="8" spans="1:8" x14ac:dyDescent="0.25">
      <c r="A8" s="56"/>
      <c r="B8" s="58"/>
      <c r="C8" s="60"/>
      <c r="D8" s="58"/>
    </row>
    <row r="9" spans="1:8" x14ac:dyDescent="0.25">
      <c r="A9" s="57"/>
      <c r="B9" s="58"/>
      <c r="C9" s="61"/>
      <c r="D9" s="58"/>
    </row>
    <row r="10" spans="1:8" x14ac:dyDescent="0.25">
      <c r="A10" s="2"/>
      <c r="B10" s="2"/>
      <c r="C10" s="2"/>
      <c r="D10" s="2"/>
    </row>
    <row r="11" spans="1:8" x14ac:dyDescent="0.25">
      <c r="A11" s="3"/>
      <c r="B11" s="4"/>
      <c r="C11" s="5"/>
      <c r="D11" s="6"/>
    </row>
    <row r="12" spans="1:8" x14ac:dyDescent="0.25">
      <c r="A12" s="3">
        <v>1</v>
      </c>
      <c r="B12" s="7" t="s">
        <v>58</v>
      </c>
      <c r="C12" s="8" t="s">
        <v>4</v>
      </c>
      <c r="D12" s="43">
        <v>254630.9</v>
      </c>
      <c r="E12" s="9"/>
    </row>
    <row r="13" spans="1:8" x14ac:dyDescent="0.25">
      <c r="A13" s="10"/>
      <c r="B13" s="5"/>
      <c r="C13" s="5"/>
      <c r="D13" s="40"/>
    </row>
    <row r="14" spans="1:8" ht="33" customHeight="1" x14ac:dyDescent="0.25">
      <c r="A14" s="8">
        <v>2</v>
      </c>
      <c r="B14" s="11" t="s">
        <v>5</v>
      </c>
      <c r="C14" s="8" t="s">
        <v>4</v>
      </c>
      <c r="D14" s="43">
        <f>D15+D16+D19+D20+D21+D34+D37+D40+D43+D47+D50+D52+D53</f>
        <v>290760.3</v>
      </c>
      <c r="E14" s="41">
        <f>D14-F14</f>
        <v>-594.20000000001164</v>
      </c>
      <c r="F14" s="49">
        <v>291354.5</v>
      </c>
      <c r="G14" s="9"/>
    </row>
    <row r="15" spans="1:8" ht="43.5" customHeight="1" x14ac:dyDescent="0.25">
      <c r="A15" s="12" t="s">
        <v>31</v>
      </c>
      <c r="B15" s="13" t="s">
        <v>59</v>
      </c>
      <c r="C15" s="14" t="s">
        <v>4</v>
      </c>
      <c r="D15" s="40">
        <v>27393.4</v>
      </c>
      <c r="F15" s="9"/>
      <c r="H15" s="9"/>
    </row>
    <row r="16" spans="1:8" ht="30" x14ac:dyDescent="0.25">
      <c r="A16" s="16" t="s">
        <v>32</v>
      </c>
      <c r="B16" s="13" t="s">
        <v>60</v>
      </c>
      <c r="C16" s="14" t="s">
        <v>4</v>
      </c>
      <c r="D16" s="40">
        <v>14762.1</v>
      </c>
    </row>
    <row r="17" spans="1:8" x14ac:dyDescent="0.25">
      <c r="A17" s="16" t="s">
        <v>33</v>
      </c>
      <c r="B17" s="6" t="s">
        <v>34</v>
      </c>
      <c r="C17" s="21" t="s">
        <v>7</v>
      </c>
      <c r="D17" s="44">
        <f>D16/D18</f>
        <v>3.8160639642643881</v>
      </c>
      <c r="E17" s="39"/>
      <c r="F17" s="39"/>
      <c r="G17" s="39"/>
      <c r="H17" s="39"/>
    </row>
    <row r="18" spans="1:8" x14ac:dyDescent="0.25">
      <c r="A18" s="16" t="s">
        <v>35</v>
      </c>
      <c r="B18" s="5" t="s">
        <v>8</v>
      </c>
      <c r="C18" s="14" t="s">
        <v>9</v>
      </c>
      <c r="D18" s="40">
        <v>3868.41</v>
      </c>
    </row>
    <row r="19" spans="1:8" x14ac:dyDescent="0.25">
      <c r="A19" s="16" t="s">
        <v>36</v>
      </c>
      <c r="B19" s="5" t="s">
        <v>120</v>
      </c>
      <c r="C19" s="21" t="s">
        <v>4</v>
      </c>
      <c r="D19" s="40">
        <v>437.8</v>
      </c>
    </row>
    <row r="20" spans="1:8" x14ac:dyDescent="0.25">
      <c r="A20" s="16" t="s">
        <v>37</v>
      </c>
      <c r="B20" s="5" t="s">
        <v>121</v>
      </c>
      <c r="C20" s="21" t="s">
        <v>4</v>
      </c>
      <c r="D20" s="40">
        <v>3654.7</v>
      </c>
    </row>
    <row r="21" spans="1:8" x14ac:dyDescent="0.25">
      <c r="A21" s="16" t="s">
        <v>38</v>
      </c>
      <c r="B21" s="6" t="s">
        <v>10</v>
      </c>
      <c r="C21" s="21" t="s">
        <v>4</v>
      </c>
      <c r="D21" s="42">
        <f>D27+D33</f>
        <v>1617.9000000000003</v>
      </c>
      <c r="E21" s="39"/>
    </row>
    <row r="22" spans="1:8" x14ac:dyDescent="0.25">
      <c r="A22" s="16" t="s">
        <v>39</v>
      </c>
      <c r="B22" s="5" t="s">
        <v>141</v>
      </c>
      <c r="C22" s="21"/>
      <c r="D22" s="42"/>
      <c r="E22" s="39"/>
    </row>
    <row r="23" spans="1:8" x14ac:dyDescent="0.25">
      <c r="A23" s="16" t="s">
        <v>131</v>
      </c>
      <c r="B23" s="5" t="s">
        <v>122</v>
      </c>
      <c r="C23" s="5" t="s">
        <v>123</v>
      </c>
      <c r="D23" s="42"/>
      <c r="E23" s="39"/>
    </row>
    <row r="24" spans="1:8" x14ac:dyDescent="0.25">
      <c r="A24" s="16" t="s">
        <v>132</v>
      </c>
      <c r="B24" s="5" t="s">
        <v>124</v>
      </c>
      <c r="C24" s="5" t="s">
        <v>125</v>
      </c>
      <c r="D24" s="52" t="str">
        <f>IF(D23=0," ",XFD24D23/D25)</f>
        <v xml:space="preserve"> </v>
      </c>
      <c r="E24" s="39"/>
    </row>
    <row r="25" spans="1:8" x14ac:dyDescent="0.25">
      <c r="A25" s="16" t="s">
        <v>133</v>
      </c>
      <c r="B25" s="5" t="s">
        <v>126</v>
      </c>
      <c r="C25" s="5" t="s">
        <v>26</v>
      </c>
      <c r="D25" s="42"/>
      <c r="E25" s="39"/>
    </row>
    <row r="26" spans="1:8" x14ac:dyDescent="0.25">
      <c r="A26" s="16" t="s">
        <v>134</v>
      </c>
      <c r="B26" s="5" t="s">
        <v>127</v>
      </c>
      <c r="C26" s="5" t="s">
        <v>128</v>
      </c>
      <c r="D26" s="42"/>
      <c r="E26" s="39"/>
    </row>
    <row r="27" spans="1:8" x14ac:dyDescent="0.25">
      <c r="A27" s="16" t="s">
        <v>135</v>
      </c>
      <c r="B27" s="5" t="s">
        <v>129</v>
      </c>
      <c r="C27" s="5" t="s">
        <v>130</v>
      </c>
      <c r="D27" s="42">
        <f>D23*D26/1000</f>
        <v>0</v>
      </c>
      <c r="E27" s="39"/>
    </row>
    <row r="28" spans="1:8" x14ac:dyDescent="0.25">
      <c r="A28" s="16" t="s">
        <v>40</v>
      </c>
      <c r="B28" s="5" t="s">
        <v>142</v>
      </c>
      <c r="C28" s="21"/>
      <c r="D28" s="42"/>
      <c r="E28" s="39"/>
    </row>
    <row r="29" spans="1:8" x14ac:dyDescent="0.25">
      <c r="A29" s="16" t="s">
        <v>136</v>
      </c>
      <c r="B29" s="5" t="s">
        <v>122</v>
      </c>
      <c r="C29" s="5" t="s">
        <v>123</v>
      </c>
      <c r="D29" s="42">
        <v>28116.47</v>
      </c>
      <c r="E29" s="39"/>
    </row>
    <row r="30" spans="1:8" x14ac:dyDescent="0.25">
      <c r="A30" s="16" t="s">
        <v>137</v>
      </c>
      <c r="B30" s="5" t="s">
        <v>124</v>
      </c>
      <c r="C30" s="5" t="s">
        <v>125</v>
      </c>
      <c r="D30" s="52">
        <f>D29/D31</f>
        <v>10.211709652635522</v>
      </c>
      <c r="E30" s="39"/>
    </row>
    <row r="31" spans="1:8" x14ac:dyDescent="0.25">
      <c r="A31" s="16" t="s">
        <v>138</v>
      </c>
      <c r="B31" s="5" t="s">
        <v>126</v>
      </c>
      <c r="C31" s="5" t="s">
        <v>26</v>
      </c>
      <c r="D31" s="52">
        <f>251.586+275.762+255.044+266.885+251.554+211.323+191.2334+191.2334+181.422+207.753+227.083+242.477</f>
        <v>2753.3558000000003</v>
      </c>
      <c r="E31" s="39"/>
    </row>
    <row r="32" spans="1:8" x14ac:dyDescent="0.25">
      <c r="A32" s="16" t="s">
        <v>139</v>
      </c>
      <c r="B32" s="5" t="s">
        <v>127</v>
      </c>
      <c r="C32" s="5" t="s">
        <v>128</v>
      </c>
      <c r="D32" s="42">
        <v>57.542785420787183</v>
      </c>
      <c r="E32" s="39"/>
    </row>
    <row r="33" spans="1:5" x14ac:dyDescent="0.25">
      <c r="A33" s="16" t="s">
        <v>140</v>
      </c>
      <c r="B33" s="5" t="s">
        <v>129</v>
      </c>
      <c r="C33" s="5" t="s">
        <v>130</v>
      </c>
      <c r="D33" s="42">
        <f>D29*D32/1000</f>
        <v>1617.9000000000003</v>
      </c>
      <c r="E33" s="39"/>
    </row>
    <row r="34" spans="1:5" x14ac:dyDescent="0.25">
      <c r="A34" s="16" t="s">
        <v>41</v>
      </c>
      <c r="B34" s="4" t="s">
        <v>11</v>
      </c>
      <c r="C34" s="14" t="s">
        <v>4</v>
      </c>
      <c r="D34" s="40">
        <f>D35+D36</f>
        <v>130966.29999999999</v>
      </c>
      <c r="E34" s="39"/>
    </row>
    <row r="35" spans="1:5" x14ac:dyDescent="0.25">
      <c r="A35" s="16" t="s">
        <v>61</v>
      </c>
      <c r="B35" s="4" t="s">
        <v>12</v>
      </c>
      <c r="C35" s="14" t="s">
        <v>4</v>
      </c>
      <c r="D35" s="40">
        <f>41666.6+21694+37197.7</f>
        <v>100558.29999999999</v>
      </c>
    </row>
    <row r="36" spans="1:5" x14ac:dyDescent="0.25">
      <c r="A36" s="16" t="s">
        <v>62</v>
      </c>
      <c r="B36" s="4" t="s">
        <v>13</v>
      </c>
      <c r="C36" s="14" t="s">
        <v>4</v>
      </c>
      <c r="D36" s="40">
        <f>12549.8+6713.5+11144.7</f>
        <v>30408</v>
      </c>
    </row>
    <row r="37" spans="1:5" ht="25.5" x14ac:dyDescent="0.25">
      <c r="A37" s="16" t="s">
        <v>43</v>
      </c>
      <c r="B37" s="17" t="s">
        <v>73</v>
      </c>
      <c r="C37" s="14" t="s">
        <v>4</v>
      </c>
      <c r="D37" s="40">
        <f>D38+D39</f>
        <v>62386.1</v>
      </c>
    </row>
    <row r="38" spans="1:5" x14ac:dyDescent="0.25">
      <c r="A38" s="16" t="s">
        <v>118</v>
      </c>
      <c r="B38" s="4" t="s">
        <v>72</v>
      </c>
      <c r="C38" s="14" t="s">
        <v>4</v>
      </c>
      <c r="D38" s="40">
        <v>48456</v>
      </c>
    </row>
    <row r="39" spans="1:5" x14ac:dyDescent="0.25">
      <c r="A39" s="16" t="s">
        <v>119</v>
      </c>
      <c r="B39" s="4" t="s">
        <v>14</v>
      </c>
      <c r="C39" s="14" t="s">
        <v>4</v>
      </c>
      <c r="D39" s="40">
        <v>13930.1</v>
      </c>
    </row>
    <row r="40" spans="1:5" x14ac:dyDescent="0.25">
      <c r="A40" s="16" t="s">
        <v>44</v>
      </c>
      <c r="B40" s="5" t="s">
        <v>42</v>
      </c>
      <c r="C40" s="14" t="s">
        <v>4</v>
      </c>
      <c r="D40" s="40">
        <f>D41+D42</f>
        <v>2240.1999999999998</v>
      </c>
    </row>
    <row r="41" spans="1:5" x14ac:dyDescent="0.25">
      <c r="A41" s="16" t="s">
        <v>45</v>
      </c>
      <c r="B41" s="5" t="s">
        <v>63</v>
      </c>
      <c r="C41" s="14" t="s">
        <v>4</v>
      </c>
      <c r="D41" s="40">
        <v>2240.1999999999998</v>
      </c>
    </row>
    <row r="42" spans="1:5" x14ac:dyDescent="0.25">
      <c r="A42" s="16" t="s">
        <v>46</v>
      </c>
      <c r="B42" s="5" t="s">
        <v>64</v>
      </c>
      <c r="C42" s="14" t="s">
        <v>4</v>
      </c>
      <c r="D42" s="40"/>
    </row>
    <row r="43" spans="1:5" ht="30" x14ac:dyDescent="0.25">
      <c r="A43" s="16" t="s">
        <v>44</v>
      </c>
      <c r="B43" s="13" t="s">
        <v>15</v>
      </c>
      <c r="C43" s="14" t="s">
        <v>4</v>
      </c>
      <c r="D43" s="40">
        <v>879.5</v>
      </c>
    </row>
    <row r="44" spans="1:5" x14ac:dyDescent="0.25">
      <c r="A44" s="16" t="s">
        <v>47</v>
      </c>
      <c r="B44" s="5" t="s">
        <v>16</v>
      </c>
      <c r="C44" s="14" t="s">
        <v>4</v>
      </c>
      <c r="D44" s="40">
        <f>D45+D46</f>
        <v>0</v>
      </c>
    </row>
    <row r="45" spans="1:5" x14ac:dyDescent="0.25">
      <c r="A45" s="16" t="s">
        <v>48</v>
      </c>
      <c r="B45" s="5" t="s">
        <v>17</v>
      </c>
      <c r="C45" s="14" t="s">
        <v>4</v>
      </c>
      <c r="D45" s="40"/>
    </row>
    <row r="46" spans="1:5" x14ac:dyDescent="0.25">
      <c r="A46" s="16" t="s">
        <v>49</v>
      </c>
      <c r="B46" s="5" t="s">
        <v>18</v>
      </c>
      <c r="C46" s="14" t="s">
        <v>4</v>
      </c>
      <c r="D46" s="40"/>
    </row>
    <row r="47" spans="1:5" x14ac:dyDescent="0.25">
      <c r="A47" s="16" t="s">
        <v>50</v>
      </c>
      <c r="B47" s="5" t="s">
        <v>19</v>
      </c>
      <c r="C47" s="14" t="s">
        <v>4</v>
      </c>
      <c r="D47" s="40">
        <f>76050.1-D37</f>
        <v>13664.000000000007</v>
      </c>
    </row>
    <row r="48" spans="1:5" x14ac:dyDescent="0.25">
      <c r="A48" s="16" t="s">
        <v>152</v>
      </c>
      <c r="B48" s="5" t="s">
        <v>17</v>
      </c>
      <c r="C48" s="14" t="s">
        <v>4</v>
      </c>
      <c r="D48" s="40"/>
    </row>
    <row r="49" spans="1:4" x14ac:dyDescent="0.25">
      <c r="A49" s="16" t="s">
        <v>153</v>
      </c>
      <c r="B49" s="5" t="s">
        <v>18</v>
      </c>
      <c r="C49" s="14" t="s">
        <v>4</v>
      </c>
      <c r="D49" s="40"/>
    </row>
    <row r="50" spans="1:4" x14ac:dyDescent="0.25">
      <c r="A50" s="16" t="s">
        <v>52</v>
      </c>
      <c r="B50" s="5" t="s">
        <v>51</v>
      </c>
      <c r="C50" s="14" t="s">
        <v>4</v>
      </c>
      <c r="D50" s="40">
        <f>2938.4</f>
        <v>2938.4</v>
      </c>
    </row>
    <row r="51" spans="1:4" ht="30" x14ac:dyDescent="0.25">
      <c r="A51" s="16" t="s">
        <v>53</v>
      </c>
      <c r="B51" s="13" t="s">
        <v>20</v>
      </c>
      <c r="C51" s="14" t="s">
        <v>4</v>
      </c>
      <c r="D51" s="40"/>
    </row>
    <row r="52" spans="1:4" x14ac:dyDescent="0.25">
      <c r="A52" s="16" t="s">
        <v>149</v>
      </c>
      <c r="B52" s="13" t="s">
        <v>148</v>
      </c>
      <c r="C52" s="14" t="s">
        <v>4</v>
      </c>
      <c r="D52" s="40">
        <v>2240.6999999999998</v>
      </c>
    </row>
    <row r="53" spans="1:4" ht="26.25" x14ac:dyDescent="0.25">
      <c r="A53" s="35" t="s">
        <v>154</v>
      </c>
      <c r="B53" s="36" t="s">
        <v>65</v>
      </c>
      <c r="C53" s="37" t="s">
        <v>4</v>
      </c>
      <c r="D53" s="45">
        <f>SUM(D54:D102)</f>
        <v>27579.199999999993</v>
      </c>
    </row>
    <row r="54" spans="1:4" x14ac:dyDescent="0.25">
      <c r="A54" s="30" t="s">
        <v>155</v>
      </c>
      <c r="B54" s="38" t="s">
        <v>74</v>
      </c>
      <c r="C54" s="31" t="s">
        <v>4</v>
      </c>
      <c r="D54" s="40">
        <v>9843.9</v>
      </c>
    </row>
    <row r="55" spans="1:4" x14ac:dyDescent="0.25">
      <c r="A55" s="30" t="s">
        <v>156</v>
      </c>
      <c r="B55" s="38" t="s">
        <v>75</v>
      </c>
      <c r="C55" s="31" t="s">
        <v>4</v>
      </c>
      <c r="D55" s="40">
        <v>109.2</v>
      </c>
    </row>
    <row r="56" spans="1:4" x14ac:dyDescent="0.25">
      <c r="A56" s="30" t="s">
        <v>157</v>
      </c>
      <c r="B56" s="38" t="s">
        <v>76</v>
      </c>
      <c r="C56" s="31" t="s">
        <v>4</v>
      </c>
      <c r="D56" s="40">
        <v>3031.2</v>
      </c>
    </row>
    <row r="57" spans="1:4" x14ac:dyDescent="0.25">
      <c r="A57" s="30" t="s">
        <v>158</v>
      </c>
      <c r="B57" s="38" t="s">
        <v>77</v>
      </c>
      <c r="C57" s="31" t="s">
        <v>4</v>
      </c>
      <c r="D57" s="40">
        <v>580.29999999999995</v>
      </c>
    </row>
    <row r="58" spans="1:4" x14ac:dyDescent="0.25">
      <c r="A58" s="30" t="s">
        <v>159</v>
      </c>
      <c r="B58" s="38" t="s">
        <v>78</v>
      </c>
      <c r="C58" s="31" t="s">
        <v>4</v>
      </c>
      <c r="D58" s="40">
        <v>34.700000000000003</v>
      </c>
    </row>
    <row r="59" spans="1:4" x14ac:dyDescent="0.25">
      <c r="A59" s="30" t="s">
        <v>160</v>
      </c>
      <c r="B59" s="38" t="s">
        <v>79</v>
      </c>
      <c r="C59" s="31" t="s">
        <v>4</v>
      </c>
      <c r="D59" s="40">
        <v>83.2</v>
      </c>
    </row>
    <row r="60" spans="1:4" x14ac:dyDescent="0.25">
      <c r="A60" s="30" t="s">
        <v>161</v>
      </c>
      <c r="B60" s="38" t="s">
        <v>80</v>
      </c>
      <c r="C60" s="31" t="s">
        <v>4</v>
      </c>
      <c r="D60" s="40">
        <v>1191.8</v>
      </c>
    </row>
    <row r="61" spans="1:4" x14ac:dyDescent="0.25">
      <c r="A61" s="30" t="s">
        <v>162</v>
      </c>
      <c r="B61" s="38" t="s">
        <v>81</v>
      </c>
      <c r="C61" s="31" t="s">
        <v>4</v>
      </c>
      <c r="D61" s="40">
        <v>11.6</v>
      </c>
    </row>
    <row r="62" spans="1:4" x14ac:dyDescent="0.25">
      <c r="A62" s="30" t="s">
        <v>163</v>
      </c>
      <c r="B62" s="38" t="s">
        <v>82</v>
      </c>
      <c r="C62" s="31" t="s">
        <v>4</v>
      </c>
      <c r="D62" s="40">
        <v>94.9</v>
      </c>
    </row>
    <row r="63" spans="1:4" x14ac:dyDescent="0.25">
      <c r="A63" s="30" t="s">
        <v>164</v>
      </c>
      <c r="B63" s="38" t="s">
        <v>102</v>
      </c>
      <c r="C63" s="31" t="s">
        <v>4</v>
      </c>
      <c r="D63" s="40">
        <v>6.5</v>
      </c>
    </row>
    <row r="64" spans="1:4" x14ac:dyDescent="0.25">
      <c r="A64" s="30" t="s">
        <v>165</v>
      </c>
      <c r="B64" s="38" t="s">
        <v>83</v>
      </c>
      <c r="C64" s="31" t="s">
        <v>4</v>
      </c>
      <c r="D64" s="40">
        <v>0.7</v>
      </c>
    </row>
    <row r="65" spans="1:4" x14ac:dyDescent="0.25">
      <c r="A65" s="30" t="s">
        <v>166</v>
      </c>
      <c r="B65" s="38" t="s">
        <v>84</v>
      </c>
      <c r="C65" s="31" t="s">
        <v>4</v>
      </c>
      <c r="D65" s="40">
        <v>15.8</v>
      </c>
    </row>
    <row r="66" spans="1:4" x14ac:dyDescent="0.25">
      <c r="A66" s="30" t="s">
        <v>167</v>
      </c>
      <c r="B66" s="38" t="s">
        <v>85</v>
      </c>
      <c r="C66" s="31" t="s">
        <v>4</v>
      </c>
      <c r="D66" s="40">
        <v>10</v>
      </c>
    </row>
    <row r="67" spans="1:4" x14ac:dyDescent="0.25">
      <c r="A67" s="30" t="s">
        <v>168</v>
      </c>
      <c r="B67" s="38" t="s">
        <v>103</v>
      </c>
      <c r="C67" s="31" t="s">
        <v>4</v>
      </c>
      <c r="D67" s="40"/>
    </row>
    <row r="68" spans="1:4" x14ac:dyDescent="0.25">
      <c r="A68" s="30" t="s">
        <v>169</v>
      </c>
      <c r="B68" s="38" t="s">
        <v>143</v>
      </c>
      <c r="C68" s="31" t="s">
        <v>4</v>
      </c>
      <c r="D68" s="40"/>
    </row>
    <row r="69" spans="1:4" x14ac:dyDescent="0.25">
      <c r="A69" s="30" t="s">
        <v>170</v>
      </c>
      <c r="B69" s="38" t="s">
        <v>144</v>
      </c>
      <c r="C69" s="31" t="s">
        <v>4</v>
      </c>
      <c r="D69" s="40"/>
    </row>
    <row r="70" spans="1:4" x14ac:dyDescent="0.25">
      <c r="A70" s="30" t="s">
        <v>171</v>
      </c>
      <c r="B70" s="38" t="s">
        <v>104</v>
      </c>
      <c r="C70" s="31" t="s">
        <v>4</v>
      </c>
      <c r="D70" s="40">
        <v>12.2</v>
      </c>
    </row>
    <row r="71" spans="1:4" x14ac:dyDescent="0.25">
      <c r="A71" s="30" t="s">
        <v>172</v>
      </c>
      <c r="B71" s="38" t="s">
        <v>105</v>
      </c>
      <c r="C71" s="31" t="s">
        <v>4</v>
      </c>
      <c r="D71" s="40">
        <v>0.4</v>
      </c>
    </row>
    <row r="72" spans="1:4" x14ac:dyDescent="0.25">
      <c r="A72" s="30" t="s">
        <v>173</v>
      </c>
      <c r="B72" s="38" t="s">
        <v>106</v>
      </c>
      <c r="C72" s="31" t="s">
        <v>4</v>
      </c>
      <c r="D72" s="40">
        <v>64</v>
      </c>
    </row>
    <row r="73" spans="1:4" x14ac:dyDescent="0.25">
      <c r="A73" s="30" t="s">
        <v>174</v>
      </c>
      <c r="B73" s="38" t="s">
        <v>86</v>
      </c>
      <c r="C73" s="31" t="s">
        <v>4</v>
      </c>
      <c r="D73" s="40">
        <v>46</v>
      </c>
    </row>
    <row r="74" spans="1:4" x14ac:dyDescent="0.25">
      <c r="A74" s="30" t="s">
        <v>175</v>
      </c>
      <c r="B74" s="38" t="s">
        <v>87</v>
      </c>
      <c r="C74" s="31" t="s">
        <v>4</v>
      </c>
      <c r="D74" s="40">
        <v>1228.4000000000001</v>
      </c>
    </row>
    <row r="75" spans="1:4" x14ac:dyDescent="0.25">
      <c r="A75" s="30" t="s">
        <v>176</v>
      </c>
      <c r="B75" s="38" t="s">
        <v>88</v>
      </c>
      <c r="C75" s="31" t="s">
        <v>4</v>
      </c>
      <c r="D75" s="40">
        <v>560.79999999999995</v>
      </c>
    </row>
    <row r="76" spans="1:4" x14ac:dyDescent="0.25">
      <c r="A76" s="30" t="s">
        <v>177</v>
      </c>
      <c r="B76" s="38" t="s">
        <v>89</v>
      </c>
      <c r="C76" s="31" t="s">
        <v>4</v>
      </c>
      <c r="D76" s="40">
        <v>1222.5999999999999</v>
      </c>
    </row>
    <row r="77" spans="1:4" x14ac:dyDescent="0.25">
      <c r="A77" s="30" t="s">
        <v>178</v>
      </c>
      <c r="B77" s="38" t="s">
        <v>90</v>
      </c>
      <c r="C77" s="31" t="s">
        <v>4</v>
      </c>
      <c r="D77" s="40">
        <v>14.3</v>
      </c>
    </row>
    <row r="78" spans="1:4" x14ac:dyDescent="0.25">
      <c r="A78" s="30" t="s">
        <v>179</v>
      </c>
      <c r="B78" s="38" t="s">
        <v>91</v>
      </c>
      <c r="C78" s="31" t="s">
        <v>4</v>
      </c>
      <c r="D78" s="40">
        <v>674.9</v>
      </c>
    </row>
    <row r="79" spans="1:4" x14ac:dyDescent="0.25">
      <c r="A79" s="30" t="s">
        <v>180</v>
      </c>
      <c r="B79" s="38" t="s">
        <v>92</v>
      </c>
      <c r="C79" s="31" t="s">
        <v>4</v>
      </c>
      <c r="D79" s="40">
        <v>1517.9</v>
      </c>
    </row>
    <row r="80" spans="1:4" x14ac:dyDescent="0.25">
      <c r="A80" s="30" t="s">
        <v>181</v>
      </c>
      <c r="B80" s="38" t="s">
        <v>145</v>
      </c>
      <c r="C80" s="31" t="s">
        <v>4</v>
      </c>
      <c r="D80" s="40">
        <v>268.5</v>
      </c>
    </row>
    <row r="81" spans="1:6" x14ac:dyDescent="0.25">
      <c r="A81" s="30" t="s">
        <v>182</v>
      </c>
      <c r="B81" s="38" t="s">
        <v>108</v>
      </c>
      <c r="C81" s="31" t="s">
        <v>4</v>
      </c>
      <c r="D81" s="40">
        <v>11.8</v>
      </c>
    </row>
    <row r="82" spans="1:6" x14ac:dyDescent="0.25">
      <c r="A82" s="30" t="s">
        <v>183</v>
      </c>
      <c r="B82" s="38" t="s">
        <v>109</v>
      </c>
      <c r="C82" s="31" t="s">
        <v>4</v>
      </c>
      <c r="D82" s="40">
        <v>396.4</v>
      </c>
    </row>
    <row r="83" spans="1:6" x14ac:dyDescent="0.25">
      <c r="A83" s="30" t="s">
        <v>184</v>
      </c>
      <c r="B83" s="38" t="s">
        <v>93</v>
      </c>
      <c r="C83" s="31" t="s">
        <v>4</v>
      </c>
      <c r="D83" s="40">
        <v>699.4</v>
      </c>
    </row>
    <row r="84" spans="1:6" x14ac:dyDescent="0.25">
      <c r="A84" s="30" t="s">
        <v>185</v>
      </c>
      <c r="B84" s="38" t="s">
        <v>94</v>
      </c>
      <c r="C84" s="31" t="s">
        <v>4</v>
      </c>
      <c r="D84" s="40">
        <v>190.6</v>
      </c>
    </row>
    <row r="85" spans="1:6" x14ac:dyDescent="0.25">
      <c r="A85" s="30" t="s">
        <v>186</v>
      </c>
      <c r="B85" s="38" t="s">
        <v>95</v>
      </c>
      <c r="C85" s="31" t="s">
        <v>4</v>
      </c>
      <c r="D85" s="40">
        <v>261.5</v>
      </c>
    </row>
    <row r="86" spans="1:6" x14ac:dyDescent="0.25">
      <c r="A86" s="30" t="s">
        <v>187</v>
      </c>
      <c r="B86" s="38" t="s">
        <v>96</v>
      </c>
      <c r="C86" s="31" t="s">
        <v>4</v>
      </c>
      <c r="D86" s="40">
        <v>230.1</v>
      </c>
    </row>
    <row r="87" spans="1:6" x14ac:dyDescent="0.25">
      <c r="A87" s="30" t="s">
        <v>188</v>
      </c>
      <c r="B87" s="38" t="s">
        <v>107</v>
      </c>
      <c r="C87" s="31" t="s">
        <v>4</v>
      </c>
      <c r="D87" s="40">
        <v>204.6</v>
      </c>
    </row>
    <row r="88" spans="1:6" x14ac:dyDescent="0.25">
      <c r="A88" s="30" t="s">
        <v>189</v>
      </c>
      <c r="B88" s="62" t="s">
        <v>204</v>
      </c>
      <c r="C88" s="31" t="s">
        <v>4</v>
      </c>
      <c r="D88" s="40">
        <v>64.599999999999994</v>
      </c>
    </row>
    <row r="89" spans="1:6" x14ac:dyDescent="0.25">
      <c r="A89" s="30" t="s">
        <v>190</v>
      </c>
      <c r="B89" s="38" t="s">
        <v>97</v>
      </c>
      <c r="C89" s="31" t="s">
        <v>4</v>
      </c>
      <c r="D89" s="40">
        <v>75.900000000000006</v>
      </c>
    </row>
    <row r="90" spans="1:6" x14ac:dyDescent="0.25">
      <c r="A90" s="30" t="s">
        <v>191</v>
      </c>
      <c r="B90" s="38" t="s">
        <v>98</v>
      </c>
      <c r="C90" s="31" t="s">
        <v>4</v>
      </c>
      <c r="D90" s="40">
        <v>63.3</v>
      </c>
    </row>
    <row r="91" spans="1:6" x14ac:dyDescent="0.25">
      <c r="A91" s="30" t="s">
        <v>192</v>
      </c>
      <c r="B91" s="38" t="s">
        <v>99</v>
      </c>
      <c r="C91" s="31" t="s">
        <v>4</v>
      </c>
      <c r="D91" s="40">
        <v>145.19999999999999</v>
      </c>
    </row>
    <row r="92" spans="1:6" x14ac:dyDescent="0.25">
      <c r="A92" s="30" t="s">
        <v>193</v>
      </c>
      <c r="B92" s="38" t="s">
        <v>113</v>
      </c>
      <c r="C92" s="31" t="s">
        <v>4</v>
      </c>
      <c r="D92" s="40">
        <v>244.8</v>
      </c>
    </row>
    <row r="93" spans="1:6" x14ac:dyDescent="0.25">
      <c r="A93" s="30" t="s">
        <v>194</v>
      </c>
      <c r="B93" s="38" t="s">
        <v>110</v>
      </c>
      <c r="C93" s="31" t="s">
        <v>4</v>
      </c>
      <c r="D93" s="40">
        <v>76.3</v>
      </c>
    </row>
    <row r="94" spans="1:6" x14ac:dyDescent="0.25">
      <c r="A94" s="30" t="s">
        <v>195</v>
      </c>
      <c r="B94" s="38" t="s">
        <v>117</v>
      </c>
      <c r="C94" s="31" t="s">
        <v>4</v>
      </c>
      <c r="D94" s="40">
        <v>521.20000000000005</v>
      </c>
      <c r="E94" s="28"/>
      <c r="F94" s="29"/>
    </row>
    <row r="95" spans="1:6" x14ac:dyDescent="0.25">
      <c r="A95" s="30" t="s">
        <v>196</v>
      </c>
      <c r="B95" s="38" t="s">
        <v>111</v>
      </c>
      <c r="C95" s="31" t="s">
        <v>4</v>
      </c>
      <c r="D95" s="40">
        <v>120</v>
      </c>
      <c r="E95" s="28"/>
      <c r="F95" s="29"/>
    </row>
    <row r="96" spans="1:6" x14ac:dyDescent="0.25">
      <c r="A96" s="30" t="s">
        <v>197</v>
      </c>
      <c r="B96" s="38" t="s">
        <v>112</v>
      </c>
      <c r="C96" s="31" t="s">
        <v>4</v>
      </c>
      <c r="D96" s="40">
        <v>35</v>
      </c>
      <c r="E96" s="28"/>
      <c r="F96" s="29"/>
    </row>
    <row r="97" spans="1:6" x14ac:dyDescent="0.25">
      <c r="A97" s="30" t="s">
        <v>198</v>
      </c>
      <c r="B97" s="38" t="s">
        <v>116</v>
      </c>
      <c r="C97" s="31" t="s">
        <v>4</v>
      </c>
      <c r="D97" s="40">
        <v>83.6</v>
      </c>
      <c r="E97" s="28"/>
      <c r="F97" s="29"/>
    </row>
    <row r="98" spans="1:6" x14ac:dyDescent="0.25">
      <c r="A98" s="30" t="s">
        <v>199</v>
      </c>
      <c r="B98" s="38" t="s">
        <v>114</v>
      </c>
      <c r="C98" s="31" t="s">
        <v>4</v>
      </c>
      <c r="D98" s="40">
        <v>220.2</v>
      </c>
      <c r="E98" s="28"/>
      <c r="F98" s="29"/>
    </row>
    <row r="99" spans="1:6" x14ac:dyDescent="0.25">
      <c r="A99" s="30" t="s">
        <v>200</v>
      </c>
      <c r="B99" s="33" t="s">
        <v>100</v>
      </c>
      <c r="C99" s="31" t="s">
        <v>4</v>
      </c>
      <c r="D99" s="40">
        <v>304</v>
      </c>
    </row>
    <row r="100" spans="1:6" x14ac:dyDescent="0.25">
      <c r="A100" s="30" t="s">
        <v>201</v>
      </c>
      <c r="B100" s="34" t="s">
        <v>101</v>
      </c>
      <c r="C100" s="31" t="s">
        <v>4</v>
      </c>
      <c r="D100" s="40">
        <v>41.5</v>
      </c>
    </row>
    <row r="101" spans="1:6" x14ac:dyDescent="0.25">
      <c r="A101" s="30" t="s">
        <v>202</v>
      </c>
      <c r="B101" s="34" t="s">
        <v>150</v>
      </c>
      <c r="C101" s="31" t="s">
        <v>4</v>
      </c>
      <c r="D101" s="40">
        <v>38.1</v>
      </c>
    </row>
    <row r="102" spans="1:6" x14ac:dyDescent="0.25">
      <c r="A102" s="30" t="s">
        <v>203</v>
      </c>
      <c r="B102" s="34" t="s">
        <v>115</v>
      </c>
      <c r="C102" s="31" t="s">
        <v>4</v>
      </c>
      <c r="D102" s="40">
        <v>2927.3</v>
      </c>
    </row>
    <row r="103" spans="1:6" x14ac:dyDescent="0.25">
      <c r="A103" s="14"/>
      <c r="B103" s="34"/>
      <c r="C103" s="31"/>
      <c r="D103" s="5"/>
    </row>
    <row r="104" spans="1:6" x14ac:dyDescent="0.25">
      <c r="A104" s="14">
        <v>3</v>
      </c>
      <c r="B104" s="13" t="s">
        <v>54</v>
      </c>
      <c r="C104" s="14" t="s">
        <v>4</v>
      </c>
      <c r="D104" s="42">
        <f>D12-D14-594.2</f>
        <v>-36723.599999999991</v>
      </c>
      <c r="F104" s="9"/>
    </row>
    <row r="105" spans="1:6" ht="30" x14ac:dyDescent="0.25">
      <c r="A105" s="16" t="s">
        <v>6</v>
      </c>
      <c r="B105" s="13" t="s">
        <v>22</v>
      </c>
      <c r="C105" s="14" t="s">
        <v>4</v>
      </c>
      <c r="D105" s="20"/>
    </row>
    <row r="106" spans="1:6" x14ac:dyDescent="0.25">
      <c r="A106" s="14"/>
      <c r="B106" s="5"/>
      <c r="C106" s="14"/>
      <c r="D106" s="5"/>
    </row>
    <row r="107" spans="1:6" ht="30" x14ac:dyDescent="0.25">
      <c r="A107" s="21">
        <v>4</v>
      </c>
      <c r="B107" s="22" t="s">
        <v>66</v>
      </c>
      <c r="C107" s="21" t="s">
        <v>4</v>
      </c>
      <c r="D107" s="23">
        <f>D108</f>
        <v>12429.2</v>
      </c>
    </row>
    <row r="108" spans="1:6" x14ac:dyDescent="0.25">
      <c r="A108" s="24" t="s">
        <v>21</v>
      </c>
      <c r="B108" s="22" t="s">
        <v>67</v>
      </c>
      <c r="C108" s="21" t="s">
        <v>4</v>
      </c>
      <c r="D108" s="23">
        <f>D109-D110</f>
        <v>12429.2</v>
      </c>
    </row>
    <row r="109" spans="1:6" x14ac:dyDescent="0.25">
      <c r="A109" s="24" t="s">
        <v>55</v>
      </c>
      <c r="B109" s="22" t="s">
        <v>23</v>
      </c>
      <c r="C109" s="21" t="s">
        <v>4</v>
      </c>
      <c r="D109" s="46">
        <v>12429.2</v>
      </c>
      <c r="E109" s="47"/>
    </row>
    <row r="110" spans="1:6" x14ac:dyDescent="0.25">
      <c r="A110" s="24" t="s">
        <v>56</v>
      </c>
      <c r="B110" s="22" t="s">
        <v>24</v>
      </c>
      <c r="C110" s="21" t="s">
        <v>4</v>
      </c>
      <c r="D110" s="53">
        <v>0</v>
      </c>
      <c r="E110" s="47"/>
    </row>
    <row r="111" spans="1:6" x14ac:dyDescent="0.25">
      <c r="A111" s="24" t="s">
        <v>68</v>
      </c>
      <c r="B111" s="22" t="s">
        <v>69</v>
      </c>
      <c r="C111" s="21" t="s">
        <v>4</v>
      </c>
      <c r="D111" s="19"/>
    </row>
    <row r="112" spans="1:6" x14ac:dyDescent="0.25">
      <c r="A112" s="5"/>
      <c r="B112" s="5"/>
      <c r="C112" s="14"/>
      <c r="D112" s="5"/>
    </row>
    <row r="113" spans="1:7" x14ac:dyDescent="0.25">
      <c r="A113" s="14">
        <v>5</v>
      </c>
      <c r="B113" s="13" t="s">
        <v>25</v>
      </c>
      <c r="C113" s="14" t="s">
        <v>4</v>
      </c>
      <c r="D113" s="15">
        <f>D12-D14</f>
        <v>-36129.399999999994</v>
      </c>
    </row>
    <row r="114" spans="1:7" x14ac:dyDescent="0.25">
      <c r="A114" s="14"/>
      <c r="B114" s="18"/>
      <c r="C114" s="14"/>
      <c r="D114" s="5"/>
    </row>
    <row r="115" spans="1:7" x14ac:dyDescent="0.25">
      <c r="A115" s="14">
        <v>6</v>
      </c>
      <c r="B115" s="13" t="s">
        <v>57</v>
      </c>
      <c r="C115" s="5"/>
      <c r="D115" s="48" t="s">
        <v>151</v>
      </c>
    </row>
    <row r="116" spans="1:7" x14ac:dyDescent="0.25">
      <c r="A116" s="14"/>
      <c r="B116" s="13"/>
      <c r="C116" s="5"/>
      <c r="D116" s="5"/>
    </row>
    <row r="117" spans="1:7" x14ac:dyDescent="0.25">
      <c r="A117" s="14">
        <v>7</v>
      </c>
      <c r="B117" s="13" t="s">
        <v>70</v>
      </c>
      <c r="C117" s="5" t="s">
        <v>26</v>
      </c>
      <c r="D117" s="5"/>
    </row>
    <row r="118" spans="1:7" ht="30" x14ac:dyDescent="0.25">
      <c r="A118" s="14">
        <v>8</v>
      </c>
      <c r="B118" s="13" t="s">
        <v>71</v>
      </c>
      <c r="C118" s="5" t="s">
        <v>26</v>
      </c>
      <c r="D118" s="25"/>
      <c r="G118" s="9"/>
    </row>
    <row r="119" spans="1:7" x14ac:dyDescent="0.25">
      <c r="A119" s="14">
        <v>9</v>
      </c>
      <c r="B119" s="13" t="s">
        <v>27</v>
      </c>
      <c r="C119" s="5" t="s">
        <v>26</v>
      </c>
      <c r="D119" s="50">
        <v>2724.4952844999998</v>
      </c>
    </row>
    <row r="120" spans="1:7" x14ac:dyDescent="0.25">
      <c r="A120" s="26">
        <v>10</v>
      </c>
      <c r="B120" s="27" t="s">
        <v>28</v>
      </c>
      <c r="C120" s="27" t="s">
        <v>29</v>
      </c>
      <c r="D120" s="32">
        <v>77.8</v>
      </c>
    </row>
    <row r="122" spans="1:7" x14ac:dyDescent="0.25">
      <c r="B122" s="51" t="s">
        <v>146</v>
      </c>
    </row>
  </sheetData>
  <mergeCells count="5">
    <mergeCell ref="A4:D5"/>
    <mergeCell ref="A7:A9"/>
    <mergeCell ref="B7:B9"/>
    <mergeCell ref="C7:C9"/>
    <mergeCell ref="D7:D9"/>
  </mergeCells>
  <printOptions horizontalCentered="1"/>
  <pageMargins left="0" right="0" top="0" bottom="0" header="0.31496062992125984" footer="0.31496062992125984"/>
  <pageSetup paperSize="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Т. Е. Гончаренко</dc:creator>
  <cp:lastModifiedBy>М. И. Платыгина</cp:lastModifiedBy>
  <cp:lastPrinted>2026-03-27T05:45:34Z</cp:lastPrinted>
  <dcterms:created xsi:type="dcterms:W3CDTF">2015-06-05T18:19:34Z</dcterms:created>
  <dcterms:modified xsi:type="dcterms:W3CDTF">2026-03-31T05:37:13Z</dcterms:modified>
</cp:coreProperties>
</file>